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1"/>
  </bookViews>
  <sheets>
    <sheet name="Week 5" sheetId="1" r:id="rId1"/>
    <sheet name="Week 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2" l="1"/>
  <c r="C92" i="2"/>
  <c r="C85" i="2"/>
  <c r="C79" i="2"/>
  <c r="C72" i="2"/>
  <c r="E37" i="2"/>
  <c r="E36" i="2"/>
  <c r="E35" i="2"/>
  <c r="E34" i="2"/>
  <c r="E33" i="2"/>
  <c r="E32" i="2"/>
  <c r="D37" i="2"/>
  <c r="D36" i="2"/>
  <c r="D35" i="2"/>
  <c r="D34" i="2"/>
  <c r="D33" i="2"/>
  <c r="D32" i="2"/>
  <c r="C47" i="2"/>
  <c r="C59" i="1"/>
  <c r="C48" i="1"/>
</calcChain>
</file>

<file path=xl/sharedStrings.xml><?xml version="1.0" encoding="utf-8"?>
<sst xmlns="http://schemas.openxmlformats.org/spreadsheetml/2006/main" count="81" uniqueCount="59">
  <si>
    <t>Quiz 5-6</t>
  </si>
  <si>
    <t>Quiz 5-11</t>
  </si>
  <si>
    <t>Quiz 5-15</t>
  </si>
  <si>
    <t>time t</t>
  </si>
  <si>
    <t>Interest rate</t>
  </si>
  <si>
    <t>Principal</t>
  </si>
  <si>
    <t xml:space="preserve">Amount </t>
  </si>
  <si>
    <t>Hence the bank will collect $27,321.43 at the end of the 200 years.</t>
  </si>
  <si>
    <t>Quiz 5-33</t>
  </si>
  <si>
    <t>Principal(P)</t>
  </si>
  <si>
    <t>Interest rate (i)</t>
  </si>
  <si>
    <t>Time (t)</t>
  </si>
  <si>
    <t>Amount (A)</t>
  </si>
  <si>
    <t>Hence the investment will be worth $1,542.44 at the end of 7 years.</t>
  </si>
  <si>
    <t>Quiz 5-34</t>
  </si>
  <si>
    <t>Principal P</t>
  </si>
  <si>
    <t>Interest rate i</t>
  </si>
  <si>
    <t>Time t</t>
  </si>
  <si>
    <t>Amount</t>
  </si>
  <si>
    <t>Hence the interest rate will be;</t>
  </si>
  <si>
    <t>Quiz 10-1</t>
  </si>
  <si>
    <t>IRR Calculation</t>
  </si>
  <si>
    <t xml:space="preserve">Initial outlay </t>
  </si>
  <si>
    <t>Cash flow</t>
  </si>
  <si>
    <t>Time</t>
  </si>
  <si>
    <t>10 years</t>
  </si>
  <si>
    <t>IRR of the cashflow</t>
  </si>
  <si>
    <t>Quiz 10-5</t>
  </si>
  <si>
    <t>Payback period, NPV, PI, and IRR calculations</t>
  </si>
  <si>
    <t xml:space="preserve">Initial Cash Outlay </t>
  </si>
  <si>
    <t>Expected Free Cashflows</t>
  </si>
  <si>
    <t>Rate of return</t>
  </si>
  <si>
    <t>(a) Project's payback period.</t>
  </si>
  <si>
    <t>(b) Project's NPV</t>
  </si>
  <si>
    <t>Cashflow</t>
  </si>
  <si>
    <t>Initial cash outlay</t>
  </si>
  <si>
    <t>NPV</t>
  </si>
  <si>
    <t>i</t>
  </si>
  <si>
    <t>t</t>
  </si>
  <si>
    <t>Year(t)</t>
  </si>
  <si>
    <t>Cumulative DCF</t>
  </si>
  <si>
    <t>DCF</t>
  </si>
  <si>
    <t>Payback period=year before full recovery + unrecovered amount at the end of the period/cash flow during the period =5+4184.26461/11289.4786=5.37years</t>
  </si>
  <si>
    <t>NPV/initial cash outlay</t>
  </si>
  <si>
    <t xml:space="preserve">c. Profitabilty index </t>
  </si>
  <si>
    <t>PI</t>
  </si>
  <si>
    <t>Projects A&amp; B pays within a period of three years and hence are acceptable.</t>
  </si>
  <si>
    <t>Project C will not be accepted. The paybacvk peiod is beyond 3 years.</t>
  </si>
  <si>
    <t>Initial Cash Outlay</t>
  </si>
  <si>
    <t>$(1000) (in project A) ,so year 1 and 2 = 600+300= 900 +200(year 3) = $1100</t>
  </si>
  <si>
    <t>Hence the project will pay within 3 years.</t>
  </si>
  <si>
    <t>Quiz 10-7</t>
  </si>
  <si>
    <t>Project B: Year 1,2&amp; 3 = $ 11,000 and hence the payback period is 3 years.</t>
  </si>
  <si>
    <t>Project C; For years 1,2&amp; 3 = $4,000 and hence the payback peiod is beyond 3 years.</t>
  </si>
  <si>
    <t>Quiz 10-8</t>
  </si>
  <si>
    <t xml:space="preserve">(a). </t>
  </si>
  <si>
    <t>(b).</t>
  </si>
  <si>
    <t>c.</t>
  </si>
  <si>
    <t>(d).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</si>
</sst>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8" fontId="0" fillId="0" borderId="0" xfId="0" applyNumberFormat="1"/>
    <xf numFmtId="0" fontId="2" fillId="4" borderId="0" xfId="0" applyFont="1" applyFill="1"/>
    <xf numFmtId="0" fontId="0" fillId="0" borderId="1" xfId="0" applyBorder="1"/>
    <xf numFmtId="6" fontId="0" fillId="0" borderId="1" xfId="0" applyNumberFormat="1" applyBorder="1"/>
    <xf numFmtId="9" fontId="0" fillId="0" borderId="1" xfId="0" applyNumberFormat="1" applyBorder="1"/>
    <xf numFmtId="44" fontId="0" fillId="3" borderId="1" xfId="1" applyFont="1" applyFill="1" applyBorder="1"/>
    <xf numFmtId="44" fontId="0" fillId="0" borderId="1" xfId="1" applyFont="1" applyBorder="1"/>
    <xf numFmtId="0" fontId="0" fillId="0" borderId="1" xfId="0" applyNumberFormat="1" applyBorder="1"/>
    <xf numFmtId="164" fontId="0" fillId="0" borderId="1" xfId="0" applyNumberFormat="1" applyBorder="1"/>
    <xf numFmtId="9" fontId="0" fillId="0" borderId="1" xfId="2" applyFont="1" applyBorder="1"/>
    <xf numFmtId="44" fontId="0" fillId="0" borderId="1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142876</xdr:rowOff>
    </xdr:from>
    <xdr:ext cx="4924427" cy="31813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609600" y="523876"/>
              <a:ext cx="4924427" cy="3181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Amount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𝐼</m:t>
                    </m:r>
                  </m:oMath>
                </m:oMathPara>
              </a14:m>
              <a:endParaRPr lang="en-US" sz="1100" b="0"/>
            </a:p>
            <a:p>
              <a:r>
                <a:rPr lang="en-US" sz="1100"/>
                <a:t>P= Principal</a:t>
              </a:r>
            </a:p>
            <a:p>
              <a:r>
                <a:rPr lang="en-US" sz="1100"/>
                <a:t>I= Interest.</a:t>
              </a:r>
            </a:p>
            <a:p>
              <a:r>
                <a:rPr lang="en-US" sz="1100"/>
                <a:t>Amount</a:t>
              </a:r>
              <a:r>
                <a:rPr lang="en-US" sz="1100" baseline="0"/>
                <a:t> = 2 Million.</a:t>
              </a:r>
            </a:p>
            <a:p>
              <a:endParaRPr lang="en-US" sz="1100" baseline="0"/>
            </a:p>
            <a:p>
              <a:r>
                <a:rPr lang="en-US" sz="1100" baseline="0"/>
                <a:t>A= P(1 +rt)</a:t>
              </a:r>
            </a:p>
            <a:p>
              <a:endParaRPr lang="en-US" sz="1100" baseline="0"/>
            </a:p>
            <a:p>
              <a:r>
                <a:rPr lang="en-US" sz="1100" baseline="0"/>
                <a:t>R (Interest rate) = 4%</a:t>
              </a:r>
            </a:p>
            <a:p>
              <a:r>
                <a:rPr lang="en-US" sz="1100" baseline="0"/>
                <a:t>t (Time) = 35 years.</a:t>
              </a:r>
            </a:p>
            <a:p>
              <a:r>
                <a:rPr lang="en-US" sz="1100" baseline="0"/>
                <a:t>2,000,000 = P( 1+ 0.04 x 35)</a:t>
              </a:r>
            </a:p>
            <a:p>
              <a:r>
                <a:rPr lang="en-US" sz="1100" baseline="0"/>
                <a:t> </a:t>
              </a:r>
            </a:p>
            <a:p>
              <a:r>
                <a:rPr lang="en-US" sz="1100" baseline="0"/>
                <a:t>P=  $833,333.3, hence Sarah will have to invest $833,333.33 to get $2 million at the end of 35 years.</a:t>
              </a:r>
            </a:p>
            <a:p>
              <a:endParaRPr lang="en-US" sz="1100" baseline="0"/>
            </a:p>
            <a:p>
              <a:r>
                <a:rPr lang="en-US" sz="1100" baseline="0"/>
                <a:t>With interest rate of 14% , Sarah will have to invest,</a:t>
              </a:r>
            </a:p>
            <a:p>
              <a:r>
                <a:rPr lang="en-US" sz="1100" baseline="0"/>
                <a:t> 2,000,000= P(1+0.14 x 35)</a:t>
              </a:r>
            </a:p>
            <a:p>
              <a:endParaRPr lang="en-US" sz="1100" baseline="0"/>
            </a:p>
            <a:p>
              <a:r>
                <a:rPr lang="en-US" sz="1100" baseline="0"/>
                <a:t> P= $338,983.10 , Sarah will have to invest $338,983.10</a:t>
              </a:r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09600" y="523876"/>
              <a:ext cx="4924427" cy="3181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Amount=P+𝐼</a:t>
              </a:r>
              <a:endParaRPr lang="en-US" sz="1100" b="0"/>
            </a:p>
            <a:p>
              <a:r>
                <a:rPr lang="en-US" sz="1100"/>
                <a:t>P= Principal</a:t>
              </a:r>
            </a:p>
            <a:p>
              <a:r>
                <a:rPr lang="en-US" sz="1100"/>
                <a:t>I= Interest.</a:t>
              </a:r>
            </a:p>
            <a:p>
              <a:r>
                <a:rPr lang="en-US" sz="1100"/>
                <a:t>Amount</a:t>
              </a:r>
              <a:r>
                <a:rPr lang="en-US" sz="1100" baseline="0"/>
                <a:t> = 2 Million.</a:t>
              </a:r>
            </a:p>
            <a:p>
              <a:endParaRPr lang="en-US" sz="1100" baseline="0"/>
            </a:p>
            <a:p>
              <a:r>
                <a:rPr lang="en-US" sz="1100" baseline="0"/>
                <a:t>A= P(1 +rt)</a:t>
              </a:r>
            </a:p>
            <a:p>
              <a:endParaRPr lang="en-US" sz="1100" baseline="0"/>
            </a:p>
            <a:p>
              <a:r>
                <a:rPr lang="en-US" sz="1100" baseline="0"/>
                <a:t>R (Interest rate) = 4%</a:t>
              </a:r>
            </a:p>
            <a:p>
              <a:r>
                <a:rPr lang="en-US" sz="1100" baseline="0"/>
                <a:t>t (Time) = 35 years.</a:t>
              </a:r>
            </a:p>
            <a:p>
              <a:r>
                <a:rPr lang="en-US" sz="1100" baseline="0"/>
                <a:t>2,000,000 = P( 1+ 0.04 x 35)</a:t>
              </a:r>
            </a:p>
            <a:p>
              <a:r>
                <a:rPr lang="en-US" sz="1100" baseline="0"/>
                <a:t> </a:t>
              </a:r>
            </a:p>
            <a:p>
              <a:r>
                <a:rPr lang="en-US" sz="1100" baseline="0"/>
                <a:t>P=  $833,333.3, hence Sarah will have to invest $833,333.33 to get $2 million at the end of 35 years.</a:t>
              </a:r>
            </a:p>
            <a:p>
              <a:endParaRPr lang="en-US" sz="1100" baseline="0"/>
            </a:p>
            <a:p>
              <a:r>
                <a:rPr lang="en-US" sz="1100" baseline="0"/>
                <a:t>With interest rate of 14% , Sarah will have to invest,</a:t>
              </a:r>
            </a:p>
            <a:p>
              <a:r>
                <a:rPr lang="en-US" sz="1100" baseline="0"/>
                <a:t> 2,000,000= P(1+0.14 x 35)</a:t>
              </a:r>
            </a:p>
            <a:p>
              <a:endParaRPr lang="en-US" sz="1100" baseline="0"/>
            </a:p>
            <a:p>
              <a:r>
                <a:rPr lang="en-US" sz="1100" baseline="0"/>
                <a:t> P= $338,983.10 , Sarah will have to invest $338,983.10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9523</xdr:colOff>
      <xdr:row>22</xdr:row>
      <xdr:rowOff>57149</xdr:rowOff>
    </xdr:from>
    <xdr:ext cx="5581652" cy="3219451"/>
    <xdr:sp macro="" textlink="">
      <xdr:nvSpPr>
        <xdr:cNvPr id="3" name="TextBox 2"/>
        <xdr:cNvSpPr txBox="1"/>
      </xdr:nvSpPr>
      <xdr:spPr>
        <a:xfrm>
          <a:off x="619123" y="4248149"/>
          <a:ext cx="5581652" cy="32194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100"/>
            <a:t>    $</a:t>
          </a:r>
          <a:r>
            <a:rPr lang="en-US" sz="1100" baseline="0"/>
            <a:t>1,0000 today</a:t>
          </a:r>
        </a:p>
        <a:p>
          <a:r>
            <a:rPr lang="en-US" sz="1100" baseline="0"/>
            <a:t>    $10,000 in 12 years</a:t>
          </a:r>
        </a:p>
        <a:p>
          <a:r>
            <a:rPr lang="en-US" sz="1100" baseline="0"/>
            <a:t>    $25,000 in 25 years.</a:t>
          </a:r>
        </a:p>
        <a:p>
          <a:r>
            <a:rPr lang="en-US" sz="1100" baseline="0"/>
            <a:t>Interest rate = 11%</a:t>
          </a:r>
        </a:p>
        <a:p>
          <a:r>
            <a:rPr lang="en-US" sz="1100" baseline="0"/>
            <a:t> 	A=P(1+rt)</a:t>
          </a:r>
        </a:p>
        <a:p>
          <a:endParaRPr lang="en-US" sz="1100" baseline="0"/>
        </a:p>
        <a:p>
          <a:r>
            <a:rPr lang="en-US" sz="1100" baseline="0"/>
            <a:t>For $1,000 today. t1= 12 years, t2= 25 years.</a:t>
          </a:r>
        </a:p>
        <a:p>
          <a:r>
            <a:rPr lang="en-US" sz="1100" baseline="0"/>
            <a:t> 	</a:t>
          </a:r>
        </a:p>
        <a:p>
          <a:r>
            <a:rPr lang="en-US" sz="1100" baseline="0"/>
            <a:t>	For t=12 years; A= 1000(1+0.11 x 12) = $13,320</a:t>
          </a:r>
        </a:p>
        <a:p>
          <a:r>
            <a:rPr lang="en-US" sz="1100" baseline="0"/>
            <a:t> 	For t= 25 years; A =1000(1+0.11 x 25) =$27,750</a:t>
          </a:r>
        </a:p>
        <a:p>
          <a:endParaRPr lang="en-US" sz="1100" baseline="0"/>
        </a:p>
        <a:p>
          <a:r>
            <a:rPr lang="en-US" sz="1100" baseline="0"/>
            <a:t>Now given the principal of $10,000 and  time as 13 years. i.e 25 years-12 years = 13 remains.</a:t>
          </a:r>
        </a:p>
        <a:p>
          <a:r>
            <a:rPr lang="en-US" sz="1100" baseline="0"/>
            <a:t>	</a:t>
          </a:r>
        </a:p>
        <a:p>
          <a:r>
            <a:rPr lang="en-US" sz="1100" baseline="0"/>
            <a:t>	A= 10,000(1+0.11 x 13)= $144,300</a:t>
          </a:r>
        </a:p>
        <a:p>
          <a:endParaRPr lang="en-US" sz="1100" baseline="0"/>
        </a:p>
        <a:p>
          <a:r>
            <a:rPr lang="en-US" sz="1100" baseline="0"/>
            <a:t>    </a:t>
          </a:r>
        </a:p>
        <a:p>
          <a:r>
            <a:rPr lang="en-US" sz="1100" baseline="0"/>
            <a:t>      Hence I would take $10,000 in 12 years as it has higher returns of $144,300 than all the other offers at the 25th year.</a:t>
          </a:r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0</xdr:col>
      <xdr:colOff>552450</xdr:colOff>
      <xdr:row>42</xdr:row>
      <xdr:rowOff>47625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552450" y="8048625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t</m:t>
                        </m:r>
                      </m:sup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552450" y="8048625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A=P(〖1+i)〗^t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53</xdr:row>
      <xdr:rowOff>0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609600" y="100965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t</m:t>
                        </m:r>
                      </m:sup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609600" y="100965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A=P(〖1+i)〗^t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64</xdr:row>
      <xdr:rowOff>0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609600" y="121920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rt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/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609600" y="121920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A=P(〖1+rt)〗^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72</xdr:row>
      <xdr:rowOff>190499</xdr:rowOff>
    </xdr:from>
    <xdr:ext cx="2562225" cy="733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609600" y="13906499"/>
              <a:ext cx="2562225" cy="733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250,000=30,000(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r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x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200)</m:t>
                        </m:r>
                      </m:e>
                      <m:sup/>
                    </m:sSup>
                  </m:oMath>
                </m:oMathPara>
              </a14:m>
              <a:endParaRPr lang="en-US" sz="1100" b="0" i="0"/>
            </a:p>
            <a:p>
              <a:r>
                <a:rPr lang="en-US" sz="1100" i="0"/>
                <a:t>         8.3333=</a:t>
              </a:r>
              <a:r>
                <a:rPr lang="en-US" sz="1100" i="0" baseline="0"/>
                <a:t> 200r +1</a:t>
              </a:r>
            </a:p>
            <a:p>
              <a:r>
                <a:rPr lang="en-US" sz="1100" i="0" baseline="0"/>
                <a:t>       r = 0.0367</a:t>
              </a:r>
            </a:p>
            <a:p>
              <a:r>
                <a:rPr lang="en-US" sz="1100" i="0" baseline="0"/>
                <a:t> hence the interest rate will be 3.67%</a:t>
              </a:r>
              <a:endParaRPr lang="en-US" sz="1100" i="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609600" y="13906499"/>
              <a:ext cx="2562225" cy="733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250,000=30,000(〖1+r  x 200)〗^</a:t>
              </a:r>
              <a:endParaRPr lang="en-US" sz="1100" b="0" i="0"/>
            </a:p>
            <a:p>
              <a:r>
                <a:rPr lang="en-US" sz="1100" i="0"/>
                <a:t>         8.3333=</a:t>
              </a:r>
              <a:r>
                <a:rPr lang="en-US" sz="1100" i="0" baseline="0"/>
                <a:t> 200r +1</a:t>
              </a:r>
            </a:p>
            <a:p>
              <a:r>
                <a:rPr lang="en-US" sz="1100" i="0" baseline="0"/>
                <a:t>       r = 0.0367</a:t>
              </a:r>
            </a:p>
            <a:p>
              <a:r>
                <a:rPr lang="en-US" sz="1100" i="0" baseline="0"/>
                <a:t> hence the interest rate will be 3.67%</a:t>
              </a:r>
              <a:endParaRPr lang="en-US" sz="1100" i="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40</xdr:row>
      <xdr:rowOff>38100</xdr:rowOff>
    </xdr:from>
    <xdr:ext cx="3105150" cy="3714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504825" y="55721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04825" y="55721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0</xdr:colOff>
      <xdr:row>23</xdr:row>
      <xdr:rowOff>0</xdr:rowOff>
    </xdr:from>
    <xdr:ext cx="3105150" cy="3714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09600" y="40100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Present</a:t>
              </a:r>
              <a:r>
                <a:rPr lang="en-US" sz="1100" baseline="0"/>
                <a:t> Value</a:t>
              </a:r>
              <a:r>
                <a:rPr lang="en-US" sz="1100"/>
                <a:t>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</a:t>
              </a: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09600" y="40100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Present</a:t>
              </a:r>
              <a:r>
                <a:rPr lang="en-US" sz="1100" baseline="0"/>
                <a:t> Value</a:t>
              </a:r>
              <a:r>
                <a:rPr lang="en-US" sz="1100"/>
                <a:t>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</a:t>
              </a:r>
            </a:p>
          </xdr:txBody>
        </xdr:sp>
      </mc:Fallback>
    </mc:AlternateContent>
    <xdr:clientData/>
  </xdr:oneCellAnchor>
  <xdr:oneCellAnchor>
    <xdr:from>
      <xdr:col>1</xdr:col>
      <xdr:colOff>857250</xdr:colOff>
      <xdr:row>50</xdr:row>
      <xdr:rowOff>66675</xdr:rowOff>
    </xdr:from>
    <xdr:ext cx="1838325" cy="3333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2238375" y="9220200"/>
              <a:ext cx="1838325" cy="333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i="0"/>
                <a:t> PI=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NPV</m:t>
                      </m:r>
                    </m:num>
                    <m:den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Initial</m:t>
                      </m:r>
                      <m:r>
                        <a:rPr lang="en-US" sz="11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Cash</m:t>
                      </m:r>
                      <m:r>
                        <a:rPr lang="en-US" sz="11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Outlay</m:t>
                      </m:r>
                    </m:den>
                  </m:f>
                </m:oMath>
              </a14:m>
              <a:endParaRPr lang="en-US" sz="1100" i="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2238375" y="9220200"/>
              <a:ext cx="1838325" cy="333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i="0"/>
                <a:t> PI=</a:t>
              </a:r>
              <a:r>
                <a:rPr lang="en-US" sz="1100" b="0" i="0">
                  <a:latin typeface="Cambria Math" panose="02040503050406030204" pitchFamily="18" charset="0"/>
                </a:rPr>
                <a:t>NPV/(Initial Cash Outlay)</a:t>
              </a:r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65</xdr:row>
      <xdr:rowOff>0</xdr:rowOff>
    </xdr:from>
    <xdr:ext cx="3105150" cy="3714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381125" y="120110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381125" y="12011025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0</xdr:col>
      <xdr:colOff>1295400</xdr:colOff>
      <xdr:row>2</xdr:row>
      <xdr:rowOff>95250</xdr:rowOff>
    </xdr:from>
    <xdr:ext cx="3105150" cy="3714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1295400" y="47625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1295400" y="47625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2"/>
  <sheetViews>
    <sheetView topLeftCell="A61" workbookViewId="0">
      <selection activeCell="C70" sqref="C70"/>
    </sheetView>
  </sheetViews>
  <sheetFormatPr defaultRowHeight="14.4" x14ac:dyDescent="0.3"/>
  <cols>
    <col min="2" max="2" width="14.33203125" customWidth="1"/>
    <col min="3" max="3" width="15.88671875" customWidth="1"/>
  </cols>
  <sheetData>
    <row r="2" spans="1:1" x14ac:dyDescent="0.3">
      <c r="A2" s="2" t="s">
        <v>0</v>
      </c>
    </row>
    <row r="22" spans="1:1" x14ac:dyDescent="0.3">
      <c r="A22" s="2" t="s">
        <v>1</v>
      </c>
    </row>
    <row r="42" spans="1:3" x14ac:dyDescent="0.3">
      <c r="A42" s="2" t="s">
        <v>2</v>
      </c>
    </row>
    <row r="45" spans="1:3" x14ac:dyDescent="0.3">
      <c r="B45" s="6" t="s">
        <v>3</v>
      </c>
      <c r="C45" s="6">
        <v>200</v>
      </c>
    </row>
    <row r="46" spans="1:3" x14ac:dyDescent="0.3">
      <c r="B46" s="13" t="s">
        <v>4</v>
      </c>
      <c r="C46" s="6">
        <v>3.98E-3</v>
      </c>
    </row>
    <row r="47" spans="1:3" x14ac:dyDescent="0.3">
      <c r="B47" s="6" t="s">
        <v>5</v>
      </c>
      <c r="C47" s="10">
        <v>12345</v>
      </c>
    </row>
    <row r="48" spans="1:3" x14ac:dyDescent="0.3">
      <c r="B48" s="6" t="s">
        <v>6</v>
      </c>
      <c r="C48" s="14">
        <f>C47*((1+C46)^200)</f>
        <v>27321.427195135057</v>
      </c>
    </row>
    <row r="50" spans="1:3" x14ac:dyDescent="0.3">
      <c r="B50" t="s">
        <v>7</v>
      </c>
    </row>
    <row r="53" spans="1:3" x14ac:dyDescent="0.3">
      <c r="A53" s="2" t="s">
        <v>8</v>
      </c>
    </row>
    <row r="56" spans="1:3" x14ac:dyDescent="0.3">
      <c r="B56" s="6" t="s">
        <v>9</v>
      </c>
      <c r="C56" s="7">
        <v>900</v>
      </c>
    </row>
    <row r="57" spans="1:3" x14ac:dyDescent="0.3">
      <c r="B57" s="6" t="s">
        <v>10</v>
      </c>
      <c r="C57" s="6">
        <v>0.08</v>
      </c>
    </row>
    <row r="58" spans="1:3" x14ac:dyDescent="0.3">
      <c r="B58" s="6" t="s">
        <v>11</v>
      </c>
      <c r="C58" s="6">
        <v>7</v>
      </c>
    </row>
    <row r="59" spans="1:3" x14ac:dyDescent="0.3">
      <c r="B59" s="6" t="s">
        <v>12</v>
      </c>
      <c r="C59" s="10">
        <f>C56*(1+C57)^7</f>
        <v>1542.4418419015685</v>
      </c>
    </row>
    <row r="61" spans="1:3" x14ac:dyDescent="0.3">
      <c r="B61" t="s">
        <v>13</v>
      </c>
    </row>
    <row r="64" spans="1:3" x14ac:dyDescent="0.3">
      <c r="A64" s="2" t="s">
        <v>14</v>
      </c>
    </row>
    <row r="67" spans="2:3" x14ac:dyDescent="0.3">
      <c r="B67" s="6" t="s">
        <v>15</v>
      </c>
      <c r="C67" s="7">
        <v>30000</v>
      </c>
    </row>
    <row r="68" spans="2:3" x14ac:dyDescent="0.3">
      <c r="B68" s="6" t="s">
        <v>16</v>
      </c>
      <c r="C68" s="6"/>
    </row>
    <row r="69" spans="2:3" x14ac:dyDescent="0.3">
      <c r="B69" s="6" t="s">
        <v>17</v>
      </c>
      <c r="C69" s="6">
        <v>20</v>
      </c>
    </row>
    <row r="70" spans="2:3" x14ac:dyDescent="0.3">
      <c r="B70" s="6" t="s">
        <v>18</v>
      </c>
      <c r="C70" s="7">
        <v>250000</v>
      </c>
    </row>
    <row r="72" spans="2:3" x14ac:dyDescent="0.3">
      <c r="B72" t="s">
        <v>19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2"/>
  <sheetViews>
    <sheetView tabSelected="1" workbookViewId="0">
      <selection activeCell="C72" sqref="C72"/>
    </sheetView>
  </sheetViews>
  <sheetFormatPr defaultRowHeight="14.4" x14ac:dyDescent="0.3"/>
  <cols>
    <col min="1" max="1" width="20.6640625" customWidth="1"/>
    <col min="2" max="2" width="21.33203125" customWidth="1"/>
    <col min="3" max="3" width="14.5546875" customWidth="1"/>
    <col min="4" max="4" width="18.109375" customWidth="1"/>
    <col min="5" max="5" width="14" customWidth="1"/>
  </cols>
  <sheetData>
    <row r="2" spans="1:3" x14ac:dyDescent="0.3">
      <c r="A2" s="5" t="s">
        <v>20</v>
      </c>
      <c r="B2" t="s">
        <v>21</v>
      </c>
    </row>
    <row r="3" spans="1:3" x14ac:dyDescent="0.3">
      <c r="A3" s="5"/>
    </row>
    <row r="4" spans="1:3" x14ac:dyDescent="0.3">
      <c r="A4" s="5"/>
    </row>
    <row r="6" spans="1:3" x14ac:dyDescent="0.3">
      <c r="B6" s="6" t="s">
        <v>22</v>
      </c>
      <c r="C6" s="11">
        <v>10000</v>
      </c>
    </row>
    <row r="7" spans="1:3" x14ac:dyDescent="0.3">
      <c r="B7" s="6" t="s">
        <v>23</v>
      </c>
      <c r="C7" s="11">
        <v>48077</v>
      </c>
    </row>
    <row r="8" spans="1:3" x14ac:dyDescent="0.3">
      <c r="B8" s="6" t="s">
        <v>24</v>
      </c>
      <c r="C8" s="6" t="s">
        <v>25</v>
      </c>
    </row>
    <row r="9" spans="1:3" x14ac:dyDescent="0.3">
      <c r="B9" s="6" t="s">
        <v>26</v>
      </c>
      <c r="C9" s="8" t="e">
        <f>IRR(C6:C7)</f>
        <v>#NUM!</v>
      </c>
    </row>
    <row r="10" spans="1:3" x14ac:dyDescent="0.3">
      <c r="B10" s="6" t="s">
        <v>26</v>
      </c>
      <c r="C10" s="12">
        <v>0.995</v>
      </c>
    </row>
    <row r="13" spans="1:3" x14ac:dyDescent="0.3">
      <c r="A13" s="5" t="s">
        <v>27</v>
      </c>
    </row>
    <row r="14" spans="1:3" ht="15.6" x14ac:dyDescent="0.3">
      <c r="B14" s="3" t="s">
        <v>28</v>
      </c>
    </row>
    <row r="16" spans="1:3" x14ac:dyDescent="0.3">
      <c r="B16" s="6" t="s">
        <v>29</v>
      </c>
      <c r="C16" s="7">
        <v>80000</v>
      </c>
    </row>
    <row r="17" spans="2:7" x14ac:dyDescent="0.3">
      <c r="B17" s="6" t="s">
        <v>30</v>
      </c>
      <c r="C17" s="7">
        <v>20000</v>
      </c>
    </row>
    <row r="18" spans="2:7" x14ac:dyDescent="0.3">
      <c r="B18" s="6" t="s">
        <v>24</v>
      </c>
      <c r="C18" s="6">
        <v>6</v>
      </c>
    </row>
    <row r="19" spans="2:7" x14ac:dyDescent="0.3">
      <c r="B19" s="6" t="s">
        <v>31</v>
      </c>
      <c r="C19" s="8">
        <v>0.1</v>
      </c>
    </row>
    <row r="22" spans="2:7" x14ac:dyDescent="0.3">
      <c r="B22" t="s">
        <v>32</v>
      </c>
    </row>
    <row r="26" spans="2:7" x14ac:dyDescent="0.3">
      <c r="B26" s="6" t="s">
        <v>34</v>
      </c>
      <c r="C26" s="7">
        <v>20000</v>
      </c>
    </row>
    <row r="27" spans="2:7" x14ac:dyDescent="0.3">
      <c r="B27" s="6" t="s">
        <v>37</v>
      </c>
      <c r="C27" s="6">
        <v>0.1</v>
      </c>
    </row>
    <row r="28" spans="2:7" x14ac:dyDescent="0.3">
      <c r="B28" s="6" t="s">
        <v>38</v>
      </c>
      <c r="C28" s="6">
        <v>6</v>
      </c>
    </row>
    <row r="31" spans="2:7" x14ac:dyDescent="0.3">
      <c r="B31" s="6" t="s">
        <v>39</v>
      </c>
      <c r="C31" s="6" t="s">
        <v>34</v>
      </c>
      <c r="D31" s="6" t="s">
        <v>41</v>
      </c>
      <c r="E31" s="6" t="s">
        <v>40</v>
      </c>
    </row>
    <row r="32" spans="2:7" x14ac:dyDescent="0.3">
      <c r="B32" s="6">
        <v>1</v>
      </c>
      <c r="C32" s="6">
        <v>20000</v>
      </c>
      <c r="D32" s="6">
        <f>C32/((1+C27)^1)</f>
        <v>18181.81818181818</v>
      </c>
      <c r="E32" s="6">
        <f>D32</f>
        <v>18181.81818181818</v>
      </c>
      <c r="G32" t="s">
        <v>42</v>
      </c>
    </row>
    <row r="33" spans="2:5" x14ac:dyDescent="0.3">
      <c r="B33" s="6">
        <v>2</v>
      </c>
      <c r="C33" s="6">
        <v>20000</v>
      </c>
      <c r="D33" s="6">
        <f>C33/((1+C27)^2)</f>
        <v>16528.925619834707</v>
      </c>
      <c r="E33" s="6">
        <f>D32+D33</f>
        <v>34710.74380165289</v>
      </c>
    </row>
    <row r="34" spans="2:5" x14ac:dyDescent="0.3">
      <c r="B34" s="6">
        <v>3</v>
      </c>
      <c r="C34" s="6">
        <v>20000</v>
      </c>
      <c r="D34" s="6">
        <f>C34/((1+C27)^3)</f>
        <v>15026.296018031551</v>
      </c>
      <c r="E34" s="6">
        <f>E33+D34</f>
        <v>49737.03981968444</v>
      </c>
    </row>
    <row r="35" spans="2:5" x14ac:dyDescent="0.3">
      <c r="B35" s="6">
        <v>4</v>
      </c>
      <c r="C35" s="6">
        <v>20000</v>
      </c>
      <c r="D35" s="6">
        <f>C35/((1+C27)^4)</f>
        <v>13660.26910730141</v>
      </c>
      <c r="E35" s="6">
        <f>E34+D35</f>
        <v>63397.308926985846</v>
      </c>
    </row>
    <row r="36" spans="2:5" x14ac:dyDescent="0.3">
      <c r="B36" s="6">
        <v>5</v>
      </c>
      <c r="C36" s="6">
        <v>20000</v>
      </c>
      <c r="D36" s="6">
        <f>C36/((1+C27)^5)</f>
        <v>12418.426461183099</v>
      </c>
      <c r="E36" s="6">
        <f>E35+D36</f>
        <v>75815.735388168949</v>
      </c>
    </row>
    <row r="37" spans="2:5" x14ac:dyDescent="0.3">
      <c r="B37" s="6">
        <v>6</v>
      </c>
      <c r="C37" s="6">
        <v>20000</v>
      </c>
      <c r="D37" s="6">
        <f>C37/((1+C27)^6)</f>
        <v>11289.478601075543</v>
      </c>
      <c r="E37" s="6">
        <f>+E36+D37</f>
        <v>87105.213989244497</v>
      </c>
    </row>
    <row r="39" spans="2:5" x14ac:dyDescent="0.3">
      <c r="B39" t="s">
        <v>33</v>
      </c>
    </row>
    <row r="43" spans="2:5" x14ac:dyDescent="0.3">
      <c r="B43" s="6" t="s">
        <v>34</v>
      </c>
      <c r="C43" s="6">
        <v>20000</v>
      </c>
    </row>
    <row r="44" spans="2:5" x14ac:dyDescent="0.3">
      <c r="B44" s="6" t="s">
        <v>4</v>
      </c>
      <c r="C44" s="6">
        <v>0.1</v>
      </c>
    </row>
    <row r="45" spans="2:5" x14ac:dyDescent="0.3">
      <c r="B45" s="6" t="s">
        <v>35</v>
      </c>
      <c r="C45" s="6">
        <v>80000</v>
      </c>
    </row>
    <row r="46" spans="2:5" x14ac:dyDescent="0.3">
      <c r="B46" s="6" t="s">
        <v>17</v>
      </c>
      <c r="C46" s="6">
        <v>6</v>
      </c>
    </row>
    <row r="47" spans="2:5" x14ac:dyDescent="0.3">
      <c r="B47" s="6" t="s">
        <v>36</v>
      </c>
      <c r="C47" s="9">
        <f>(C43/((1+C44)^6))-C45</f>
        <v>-68710.521398924451</v>
      </c>
    </row>
    <row r="50" spans="1:4" x14ac:dyDescent="0.3">
      <c r="A50" s="5" t="s">
        <v>51</v>
      </c>
      <c r="B50" t="s">
        <v>44</v>
      </c>
      <c r="D50" t="s">
        <v>43</v>
      </c>
    </row>
    <row r="53" spans="1:4" x14ac:dyDescent="0.3">
      <c r="B53" s="4" t="s">
        <v>45</v>
      </c>
      <c r="C53" s="4">
        <v>0.86</v>
      </c>
    </row>
    <row r="54" spans="1:4" x14ac:dyDescent="0.3">
      <c r="B54" s="1"/>
    </row>
    <row r="55" spans="1:4" x14ac:dyDescent="0.3">
      <c r="B55" t="s">
        <v>46</v>
      </c>
    </row>
    <row r="56" spans="1:4" x14ac:dyDescent="0.3">
      <c r="B56" t="s">
        <v>47</v>
      </c>
    </row>
    <row r="58" spans="1:4" x14ac:dyDescent="0.3">
      <c r="B58" t="s">
        <v>48</v>
      </c>
      <c r="C58" t="s">
        <v>49</v>
      </c>
    </row>
    <row r="59" spans="1:4" x14ac:dyDescent="0.3">
      <c r="C59" t="s">
        <v>50</v>
      </c>
    </row>
    <row r="61" spans="1:4" x14ac:dyDescent="0.3">
      <c r="B61" t="s">
        <v>52</v>
      </c>
    </row>
    <row r="62" spans="1:4" x14ac:dyDescent="0.3">
      <c r="B62" t="s">
        <v>53</v>
      </c>
    </row>
    <row r="64" spans="1:4" x14ac:dyDescent="0.3">
      <c r="A64" s="5" t="s">
        <v>54</v>
      </c>
    </row>
    <row r="68" spans="2:3" x14ac:dyDescent="0.3">
      <c r="B68" t="s">
        <v>55</v>
      </c>
    </row>
    <row r="69" spans="2:3" x14ac:dyDescent="0.3">
      <c r="B69" s="6" t="s">
        <v>34</v>
      </c>
      <c r="C69" s="6">
        <v>1000000</v>
      </c>
    </row>
    <row r="70" spans="2:3" x14ac:dyDescent="0.3">
      <c r="B70" s="6" t="s">
        <v>37</v>
      </c>
      <c r="C70" s="6">
        <v>0.09</v>
      </c>
    </row>
    <row r="71" spans="2:3" x14ac:dyDescent="0.3">
      <c r="B71" s="6" t="s">
        <v>38</v>
      </c>
      <c r="C71" s="6">
        <v>8</v>
      </c>
    </row>
    <row r="72" spans="2:3" x14ac:dyDescent="0.3">
      <c r="B72" s="6" t="s">
        <v>36</v>
      </c>
      <c r="C72" s="10">
        <f>(C69/((1+C70)^8))-5000000</f>
        <v>-4498133.720327232</v>
      </c>
    </row>
    <row r="75" spans="2:3" x14ac:dyDescent="0.3">
      <c r="B75" t="s">
        <v>56</v>
      </c>
    </row>
    <row r="76" spans="2:3" x14ac:dyDescent="0.3">
      <c r="B76" s="6" t="s">
        <v>34</v>
      </c>
      <c r="C76" s="6">
        <v>1000000</v>
      </c>
    </row>
    <row r="77" spans="2:3" x14ac:dyDescent="0.3">
      <c r="B77" s="6" t="s">
        <v>37</v>
      </c>
      <c r="C77" s="6">
        <v>0.11</v>
      </c>
    </row>
    <row r="78" spans="2:3" x14ac:dyDescent="0.3">
      <c r="B78" s="6" t="s">
        <v>38</v>
      </c>
      <c r="C78" s="6">
        <v>8</v>
      </c>
    </row>
    <row r="79" spans="2:3" x14ac:dyDescent="0.3">
      <c r="B79" s="6" t="s">
        <v>36</v>
      </c>
      <c r="C79" s="10">
        <f>(C76/((1+C77)^8))-5000000</f>
        <v>-4566073.5037019793</v>
      </c>
    </row>
    <row r="81" spans="2:3" x14ac:dyDescent="0.3">
      <c r="B81" t="s">
        <v>57</v>
      </c>
    </row>
    <row r="82" spans="2:3" x14ac:dyDescent="0.3">
      <c r="B82" s="6" t="s">
        <v>34</v>
      </c>
      <c r="C82" s="6">
        <v>1000000</v>
      </c>
    </row>
    <row r="83" spans="2:3" x14ac:dyDescent="0.3">
      <c r="B83" s="6" t="s">
        <v>37</v>
      </c>
      <c r="C83" s="6">
        <v>0.13</v>
      </c>
    </row>
    <row r="84" spans="2:3" x14ac:dyDescent="0.3">
      <c r="B84" s="6" t="s">
        <v>38</v>
      </c>
      <c r="C84" s="6">
        <v>8</v>
      </c>
    </row>
    <row r="85" spans="2:3" x14ac:dyDescent="0.3">
      <c r="B85" s="6" t="s">
        <v>36</v>
      </c>
      <c r="C85" s="10">
        <f>(C82/((1+C83)^8))-5000000</f>
        <v>-4623840.1382777505</v>
      </c>
    </row>
    <row r="88" spans="2:3" x14ac:dyDescent="0.3">
      <c r="B88" t="s">
        <v>58</v>
      </c>
    </row>
    <row r="89" spans="2:3" x14ac:dyDescent="0.3">
      <c r="B89" s="6" t="s">
        <v>34</v>
      </c>
      <c r="C89" s="6">
        <v>1000000</v>
      </c>
    </row>
    <row r="90" spans="2:3" x14ac:dyDescent="0.3">
      <c r="B90" s="6" t="s">
        <v>37</v>
      </c>
      <c r="C90" s="6">
        <v>0.15</v>
      </c>
    </row>
    <row r="91" spans="2:3" x14ac:dyDescent="0.3">
      <c r="B91" s="6" t="s">
        <v>38</v>
      </c>
      <c r="C91" s="6">
        <v>8</v>
      </c>
    </row>
    <row r="92" spans="2:3" x14ac:dyDescent="0.3">
      <c r="B92" s="6" t="s">
        <v>36</v>
      </c>
      <c r="C92" s="10">
        <f>(C89/((1+C90)^8))-5000000</f>
        <v>-4673098.2261538329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 5</vt:lpstr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</dc:creator>
  <cp:lastModifiedBy>Windows User</cp:lastModifiedBy>
  <dcterms:created xsi:type="dcterms:W3CDTF">2019-08-12T12:54:23Z</dcterms:created>
  <dcterms:modified xsi:type="dcterms:W3CDTF">2019-08-12T16:57:44Z</dcterms:modified>
</cp:coreProperties>
</file>